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5520" firstSheet="1" activeTab="1"/>
  </bookViews>
  <sheets>
    <sheet name="TxtBase" sheetId="1" state="hidden" r:id="rId1"/>
    <sheet name="Data2000 -2006" sheetId="2" r:id="rId2"/>
    <sheet name="Sheet" sheetId="3" r:id="rId3"/>
  </sheets>
  <definedNames>
    <definedName name="_xlnm.Print_Area" localSheetId="1">'Data2000 -2006'!$A$3:$I$27</definedName>
    <definedName name="Z_06816F2D_DB1A_46B4_94B1_23846FA5893A_.wvu.PrintArea" localSheetId="1" hidden="1">'Data2000 -2006'!$A$2:$F$22</definedName>
    <definedName name="Z_21CBC709_2A55_4BFE_9492_CD9EAC09DDF1_.wvu.PrintArea" localSheetId="1" hidden="1">'Data2000 -2006'!$A$2:$F$22</definedName>
    <definedName name="Z_61418167_7701_4690_A0E4_E7DDA144226C_.wvu.PrintArea" localSheetId="1" hidden="1">'Data2000 -2006'!$A$2:$F$22</definedName>
    <definedName name="Z_7F801CDE_8862_4C30_A88B_DF22EAA448CD_.wvu.PrintArea" localSheetId="1" hidden="1">'Data2000 -2006'!$A$2:$F$22</definedName>
    <definedName name="Z_8C7887DA_C14C_4F4B_9E63_AF62E12395B2_.wvu.PrintArea" localSheetId="1" hidden="1">'Data2000 -2006'!$A$2:$F$22</definedName>
    <definedName name="Z_C52AF537_0846_45FF_AABC_422B8769B290_.wvu.PrintArea" localSheetId="1" hidden="1">'Data2000 -2006'!$A$2:$F$22</definedName>
    <definedName name="Z_F9B3F92C_CFC7_4026_9A1B_D74ADBC2D92A_.wvu.PrintArea" localSheetId="1" hidden="1">'Data2000 -2006'!$A$2:$F$22</definedName>
  </definedNames>
  <calcPr fullCalcOnLoad="1"/>
</workbook>
</file>

<file path=xl/sharedStrings.xml><?xml version="1.0" encoding="utf-8"?>
<sst xmlns="http://schemas.openxmlformats.org/spreadsheetml/2006/main" count="54" uniqueCount="45">
  <si>
    <t>1. HIGHER EDUC</t>
  </si>
  <si>
    <t>2. K-12 EDUCATION</t>
  </si>
  <si>
    <t>3. MENTAL DISAB.</t>
  </si>
  <si>
    <t>4. CORRECTIONS</t>
  </si>
  <si>
    <t>5. MEDICAID</t>
  </si>
  <si>
    <t>GF Drivers 1-5</t>
  </si>
  <si>
    <t xml:space="preserve">   TOTAL GF APPNS</t>
  </si>
  <si>
    <t>Other Appropriations</t>
  </si>
  <si>
    <t>6. Rainy Day Fund</t>
  </si>
  <si>
    <t>7. Car Tax</t>
  </si>
  <si>
    <t>Other (less 6 &amp; 7)</t>
  </si>
  <si>
    <t>Appropriations</t>
  </si>
  <si>
    <t>Chapter 853 Y1</t>
  </si>
  <si>
    <t>Chapter 853 Y2</t>
  </si>
  <si>
    <t>Chapter 924 Y1</t>
  </si>
  <si>
    <t>Chapter 924 Y2</t>
  </si>
  <si>
    <t>Chapter 1072 Y1</t>
  </si>
  <si>
    <t>Chapter 1072 Y2</t>
  </si>
  <si>
    <t>Chpt 1042 y1</t>
  </si>
  <si>
    <t>Chpt 1042 y2</t>
  </si>
  <si>
    <t>HB30</t>
  </si>
  <si>
    <t>n/a</t>
  </si>
  <si>
    <t>Chapter 1073 y1</t>
  </si>
  <si>
    <t>Chapter 814 y2</t>
  </si>
  <si>
    <t>Other (less 6 - 8)</t>
  </si>
  <si>
    <t xml:space="preserve">Unadjusted: </t>
  </si>
  <si>
    <t>MHMRSAS</t>
  </si>
  <si>
    <t>Medicaid</t>
  </si>
  <si>
    <t>DRIVER</t>
  </si>
  <si>
    <t xml:space="preserve">NONGENERAL FUND OPERATING APPROPRIATIONS GROWTH IN VIRGINIA </t>
  </si>
  <si>
    <t>Subtotal, Drivers 1-5</t>
  </si>
  <si>
    <t xml:space="preserve">   TOTAL NGF Appropriations</t>
  </si>
  <si>
    <t>Transportation</t>
  </si>
  <si>
    <t>Higher Education</t>
  </si>
  <si>
    <t>Child Support Services</t>
  </si>
  <si>
    <t>Adoptions and Foster Care (includes CSA)</t>
  </si>
  <si>
    <t>Unemployment (includes all VEC programs)</t>
  </si>
  <si>
    <t>Dollars</t>
  </si>
  <si>
    <t>Percent</t>
  </si>
  <si>
    <t>State Corporation Commission</t>
  </si>
  <si>
    <t>Social Services (Economic Independence Programs)</t>
  </si>
  <si>
    <t>Medicaid (unadjusted)</t>
  </si>
  <si>
    <t>Mental Disab (unadjusted)</t>
  </si>
  <si>
    <t>% of Total</t>
  </si>
  <si>
    <t xml:space="preserve">Growth FY 2000 to 2004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</si>
</sst>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_);[Red]\(0\)"/>
    <numFmt numFmtId="168" formatCode="0.0%"/>
  </numFmts>
  <fonts count="2">
    <font>
      <sz val="10"/>
      <name val="Comic Sans MS"/>
      <family val="0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15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6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6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6" fontId="1" fillId="0" borderId="0" xfId="15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6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29"/>
  <sheetViews>
    <sheetView workbookViewId="0" topLeftCell="B1">
      <selection activeCell="D9" sqref="D9"/>
    </sheetView>
  </sheetViews>
  <sheetFormatPr defaultColWidth="9.00390625" defaultRowHeight="15"/>
  <cols>
    <col min="3" max="3" width="17.125" style="0" bestFit="1" customWidth="1"/>
    <col min="4" max="8" width="14.25390625" style="0" bestFit="1" customWidth="1"/>
    <col min="9" max="10" width="14.50390625" style="0" bestFit="1" customWidth="1"/>
    <col min="11" max="11" width="14.75390625" style="0" bestFit="1" customWidth="1"/>
    <col min="12" max="12" width="14.50390625" style="0" bestFit="1" customWidth="1"/>
    <col min="13" max="13" width="15.00390625" style="0" bestFit="1" customWidth="1"/>
    <col min="14" max="14" width="14.25390625" style="0" bestFit="1" customWidth="1"/>
    <col min="15" max="15" width="14.75390625" style="0" bestFit="1" customWidth="1"/>
  </cols>
  <sheetData>
    <row r="5" spans="3:15" ht="16.5">
      <c r="C5" s="1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22</v>
      </c>
      <c r="K5" t="s">
        <v>23</v>
      </c>
      <c r="L5" t="s">
        <v>18</v>
      </c>
      <c r="M5" t="s">
        <v>19</v>
      </c>
      <c r="N5" t="s">
        <v>20</v>
      </c>
      <c r="O5" t="s">
        <v>20</v>
      </c>
    </row>
    <row r="6" spans="4:15" ht="15">
      <c r="D6">
        <v>1995</v>
      </c>
      <c r="E6">
        <v>1996</v>
      </c>
      <c r="F6">
        <v>1997</v>
      </c>
      <c r="G6">
        <v>1998</v>
      </c>
      <c r="H6">
        <v>1999</v>
      </c>
      <c r="I6">
        <v>2000</v>
      </c>
      <c r="J6">
        <v>2001</v>
      </c>
      <c r="K6">
        <v>2002</v>
      </c>
      <c r="L6">
        <v>2003</v>
      </c>
      <c r="M6">
        <v>2004</v>
      </c>
      <c r="N6">
        <v>2005</v>
      </c>
      <c r="O6">
        <v>2006</v>
      </c>
    </row>
    <row r="7" spans="3:15" ht="15">
      <c r="C7" t="s">
        <v>0</v>
      </c>
      <c r="D7" s="2">
        <v>925429447</v>
      </c>
      <c r="E7" s="2">
        <v>934338533</v>
      </c>
      <c r="F7" s="2">
        <v>1041273176</v>
      </c>
      <c r="G7" s="2">
        <v>1114597834</v>
      </c>
      <c r="H7" s="2">
        <v>1259267034</v>
      </c>
      <c r="I7" s="2">
        <v>1433603304</v>
      </c>
      <c r="J7" s="2">
        <v>1543130585</v>
      </c>
      <c r="K7" s="2">
        <v>1571334467</v>
      </c>
      <c r="L7" s="2">
        <v>1342810704</v>
      </c>
      <c r="M7" s="2">
        <v>1262664609</v>
      </c>
      <c r="N7" s="2">
        <v>1367846525</v>
      </c>
      <c r="O7" s="2">
        <v>1369889614</v>
      </c>
    </row>
    <row r="8" spans="3:15" ht="15">
      <c r="C8" t="s">
        <v>1</v>
      </c>
      <c r="D8" s="2">
        <v>2604895344</v>
      </c>
      <c r="E8" s="2">
        <v>2758743682</v>
      </c>
      <c r="F8" s="2">
        <v>3026089867</v>
      </c>
      <c r="G8" s="2">
        <v>3182707140</v>
      </c>
      <c r="H8" s="2">
        <v>3583984272</v>
      </c>
      <c r="I8" s="2">
        <v>3785096688</v>
      </c>
      <c r="J8" s="2">
        <v>4112591090</v>
      </c>
      <c r="K8" s="2">
        <v>4098620135</v>
      </c>
      <c r="L8" s="2">
        <v>4097906505</v>
      </c>
      <c r="M8" s="2">
        <v>4241675412</v>
      </c>
      <c r="N8" s="2">
        <v>4396876638</v>
      </c>
      <c r="O8" s="2">
        <v>4475510205</v>
      </c>
    </row>
    <row r="9" spans="3:15" ht="15">
      <c r="C9" t="s">
        <v>2</v>
      </c>
      <c r="D9" s="2">
        <v>427636926</v>
      </c>
      <c r="E9" s="2">
        <v>418097468</v>
      </c>
      <c r="F9" s="2">
        <v>432809594</v>
      </c>
      <c r="G9" s="2">
        <v>443886715</v>
      </c>
      <c r="H9" s="2">
        <v>512469612</v>
      </c>
      <c r="I9" s="2">
        <v>599203889</v>
      </c>
      <c r="J9" s="2">
        <v>645675468</v>
      </c>
      <c r="K9" s="2">
        <v>668425926</v>
      </c>
      <c r="L9" s="2">
        <v>686506551</v>
      </c>
      <c r="M9" s="2">
        <v>692750366</v>
      </c>
      <c r="N9" s="2">
        <v>744173202</v>
      </c>
      <c r="O9" s="2">
        <v>762121856</v>
      </c>
    </row>
    <row r="10" spans="3:15" ht="15">
      <c r="C10" t="s">
        <v>3</v>
      </c>
      <c r="D10" s="2">
        <v>644051702</v>
      </c>
      <c r="E10" s="2">
        <v>660250947</v>
      </c>
      <c r="F10" s="2">
        <v>738768673</v>
      </c>
      <c r="G10" s="2">
        <v>801014721</v>
      </c>
      <c r="H10" s="2">
        <v>882117839</v>
      </c>
      <c r="I10" s="2">
        <v>902881416</v>
      </c>
      <c r="J10" s="2">
        <v>1048280276</v>
      </c>
      <c r="K10" s="2">
        <v>1059239254</v>
      </c>
      <c r="L10" s="2">
        <v>1007042908</v>
      </c>
      <c r="M10" s="2">
        <v>1007345807</v>
      </c>
      <c r="N10" s="2">
        <v>1084044225</v>
      </c>
      <c r="O10" s="2">
        <v>1094912192</v>
      </c>
    </row>
    <row r="11" spans="3:15" ht="15">
      <c r="C11" t="s">
        <v>4</v>
      </c>
      <c r="D11" s="2">
        <v>896186858</v>
      </c>
      <c r="E11" s="2">
        <v>914501635</v>
      </c>
      <c r="F11" s="2">
        <v>968698585</v>
      </c>
      <c r="G11" s="2">
        <v>994788362</v>
      </c>
      <c r="H11" s="2">
        <v>1018761473</v>
      </c>
      <c r="I11" s="2">
        <v>1151779158</v>
      </c>
      <c r="J11" s="2">
        <v>1192581095</v>
      </c>
      <c r="K11" s="2">
        <v>1304515939</v>
      </c>
      <c r="L11" s="2">
        <v>1476848036</v>
      </c>
      <c r="M11" s="2">
        <v>1502082682</v>
      </c>
      <c r="N11" s="2">
        <v>1447325904</v>
      </c>
      <c r="O11" s="2">
        <v>1655487057</v>
      </c>
    </row>
    <row r="13" spans="3:15" ht="15">
      <c r="C13" t="s">
        <v>5</v>
      </c>
      <c r="D13" s="2">
        <v>5498200277</v>
      </c>
      <c r="E13" s="2">
        <v>5685932265</v>
      </c>
      <c r="F13" s="2">
        <v>6207639895</v>
      </c>
      <c r="G13" s="2">
        <v>6536994772</v>
      </c>
      <c r="H13" s="2">
        <v>7256600230</v>
      </c>
      <c r="I13" s="2">
        <v>7872564455</v>
      </c>
      <c r="J13" s="2">
        <v>8542258514</v>
      </c>
      <c r="K13" s="2">
        <v>8702135721</v>
      </c>
      <c r="L13" s="2">
        <v>8611114704</v>
      </c>
      <c r="M13" s="2">
        <v>8706518876</v>
      </c>
      <c r="N13" s="2">
        <v>9040266494</v>
      </c>
      <c r="O13" s="2">
        <v>9357920924</v>
      </c>
    </row>
    <row r="14" spans="3:15" ht="15">
      <c r="C14" t="s">
        <v>6</v>
      </c>
      <c r="D14" s="2">
        <v>7355695733</v>
      </c>
      <c r="E14" s="2">
        <v>7597249960</v>
      </c>
      <c r="F14" s="2">
        <v>8134360672</v>
      </c>
      <c r="G14" s="2">
        <v>8715476981</v>
      </c>
      <c r="H14" s="2">
        <v>9967431115</v>
      </c>
      <c r="I14" s="2">
        <v>11093396991</v>
      </c>
      <c r="J14" s="2">
        <v>12283610813</v>
      </c>
      <c r="K14" s="2">
        <v>12013820347</v>
      </c>
      <c r="L14" s="2">
        <v>12105186620</v>
      </c>
      <c r="M14" s="2">
        <v>12259622755</v>
      </c>
      <c r="N14" s="2">
        <v>13108171843</v>
      </c>
      <c r="O14" s="2">
        <v>13855196489</v>
      </c>
    </row>
    <row r="16" spans="3:15" ht="15">
      <c r="C16" t="s">
        <v>7</v>
      </c>
      <c r="D16" s="2">
        <v>1857495456</v>
      </c>
      <c r="E16" s="2">
        <v>1911317695</v>
      </c>
      <c r="F16" s="2">
        <v>1926720777</v>
      </c>
      <c r="G16" s="2">
        <v>2178482209</v>
      </c>
      <c r="H16" s="2">
        <v>2710830885</v>
      </c>
      <c r="I16" s="2">
        <v>3220832536</v>
      </c>
      <c r="J16" s="2">
        <v>3741352299</v>
      </c>
      <c r="K16" s="2">
        <v>3311684626</v>
      </c>
      <c r="L16" s="2">
        <v>3494071916</v>
      </c>
      <c r="M16" s="2">
        <v>3553103879</v>
      </c>
      <c r="N16" s="2">
        <v>4067905349</v>
      </c>
      <c r="O16" s="2">
        <v>4497275565</v>
      </c>
    </row>
    <row r="17" spans="3:15" ht="15">
      <c r="C17" t="s">
        <v>8</v>
      </c>
      <c r="D17" s="2">
        <v>79896927</v>
      </c>
      <c r="E17">
        <v>0</v>
      </c>
      <c r="F17" s="2">
        <v>66624672</v>
      </c>
      <c r="G17" s="2">
        <v>58314172</v>
      </c>
      <c r="H17" s="2">
        <v>123833649</v>
      </c>
      <c r="I17" s="2">
        <v>194135805</v>
      </c>
      <c r="J17" s="2">
        <v>103345741</v>
      </c>
      <c r="K17" s="2">
        <v>187091474</v>
      </c>
      <c r="L17" s="2">
        <v>0</v>
      </c>
      <c r="M17" s="2">
        <v>0</v>
      </c>
      <c r="N17" s="2">
        <v>0</v>
      </c>
      <c r="O17" s="2">
        <v>0</v>
      </c>
    </row>
    <row r="18" spans="3:15" ht="15">
      <c r="C18" t="s">
        <v>9</v>
      </c>
      <c r="D18" t="s">
        <v>21</v>
      </c>
      <c r="E18" t="s">
        <v>21</v>
      </c>
      <c r="F18" t="s">
        <v>21</v>
      </c>
      <c r="G18" t="s">
        <v>21</v>
      </c>
      <c r="H18" s="2">
        <v>219924775</v>
      </c>
      <c r="I18" s="2">
        <v>398126729</v>
      </c>
      <c r="J18" s="2">
        <v>572392514</v>
      </c>
      <c r="K18" s="2">
        <v>809445981</v>
      </c>
      <c r="L18" s="2">
        <v>874037267</v>
      </c>
      <c r="M18" s="2">
        <v>920689232</v>
      </c>
      <c r="N18" s="2">
        <v>973664195</v>
      </c>
      <c r="O18" s="2">
        <v>1127685589</v>
      </c>
    </row>
    <row r="20" spans="3:15" ht="15">
      <c r="C20" t="s">
        <v>10</v>
      </c>
      <c r="D20" s="2">
        <v>1777598529</v>
      </c>
      <c r="E20" s="2">
        <v>1911317695</v>
      </c>
      <c r="F20" s="2">
        <v>1860096105</v>
      </c>
      <c r="G20" s="2">
        <v>2120168037</v>
      </c>
      <c r="H20" s="2">
        <v>2367072461</v>
      </c>
      <c r="I20" s="2">
        <v>2628570002</v>
      </c>
      <c r="J20" s="2">
        <v>3065614044</v>
      </c>
      <c r="K20" s="2">
        <v>2315147171</v>
      </c>
      <c r="L20" s="2">
        <v>2620034649</v>
      </c>
      <c r="M20" s="2">
        <v>2632414647</v>
      </c>
      <c r="N20" s="2">
        <v>3094241154</v>
      </c>
      <c r="O20" s="2">
        <v>3369589976</v>
      </c>
    </row>
    <row r="22" spans="3:8" ht="15">
      <c r="C22" t="s">
        <v>25</v>
      </c>
      <c r="H22" s="2"/>
    </row>
    <row r="23" spans="3:15" ht="15">
      <c r="C23" t="s">
        <v>26</v>
      </c>
      <c r="D23" s="3">
        <v>304218858</v>
      </c>
      <c r="E23" s="3">
        <v>296486808</v>
      </c>
      <c r="F23" s="3">
        <v>283952097</v>
      </c>
      <c r="G23" s="3">
        <v>292978097</v>
      </c>
      <c r="H23" s="3">
        <v>343795162</v>
      </c>
      <c r="I23" s="3">
        <v>399106574</v>
      </c>
      <c r="J23" s="3">
        <v>430233766</v>
      </c>
      <c r="K23" s="3">
        <v>434390936</v>
      </c>
      <c r="L23" s="3">
        <v>412419069</v>
      </c>
      <c r="M23" s="3">
        <v>395005957</v>
      </c>
      <c r="N23" s="3">
        <v>442596017</v>
      </c>
      <c r="O23" s="3">
        <v>448256543</v>
      </c>
    </row>
    <row r="24" spans="3:15" ht="15">
      <c r="C24" t="s">
        <v>27</v>
      </c>
      <c r="D24" s="3">
        <v>1038664268</v>
      </c>
      <c r="E24" s="3">
        <v>1057882697</v>
      </c>
      <c r="F24" s="3">
        <v>1136037324</v>
      </c>
      <c r="G24" s="3">
        <v>1164278222</v>
      </c>
      <c r="H24" s="3">
        <v>1206167867</v>
      </c>
      <c r="I24" s="3">
        <v>1371023469</v>
      </c>
      <c r="J24" s="3">
        <v>1449460011</v>
      </c>
      <c r="K24" s="3">
        <v>1568831403</v>
      </c>
      <c r="L24" s="3">
        <v>1787976288</v>
      </c>
      <c r="M24" s="3">
        <v>1839080544</v>
      </c>
      <c r="N24" s="3">
        <v>1803510057</v>
      </c>
      <c r="O24" s="3">
        <v>2027650911</v>
      </c>
    </row>
    <row r="27" ht="15">
      <c r="D27" s="2">
        <f>+D9+D11</f>
        <v>1323823784</v>
      </c>
    </row>
    <row r="28" ht="15">
      <c r="D28" s="3">
        <f>+D24+D23</f>
        <v>1342883126</v>
      </c>
    </row>
    <row r="29" ht="15">
      <c r="D29" s="2">
        <f>+D28-D27</f>
        <v>19059342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F19"/>
    </sheetView>
  </sheetViews>
  <sheetFormatPr defaultColWidth="9.00390625" defaultRowHeight="15"/>
  <cols>
    <col min="1" max="1" width="36.875" style="24" customWidth="1"/>
    <col min="2" max="7" width="16.375" style="4" customWidth="1"/>
    <col min="8" max="8" width="9.125" style="5" customWidth="1"/>
    <col min="9" max="9" width="9.75390625" style="6" customWidth="1"/>
    <col min="10" max="16384" width="9.00390625" style="6" customWidth="1"/>
  </cols>
  <sheetData>
    <row r="2" spans="1:6" ht="15">
      <c r="A2" s="32"/>
      <c r="B2" s="32"/>
      <c r="C2" s="32"/>
      <c r="D2" s="32"/>
      <c r="E2" s="32"/>
      <c r="F2" s="32"/>
    </row>
    <row r="3" spans="1:9" ht="15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spans="1:6" s="15" customFormat="1" ht="16.5">
      <c r="A4" s="28"/>
      <c r="B4" s="16"/>
      <c r="C4" s="16"/>
      <c r="D4" s="16"/>
      <c r="E4" s="16"/>
      <c r="F4" s="16"/>
    </row>
    <row r="5" spans="1:9" s="17" customFormat="1" ht="16.5">
      <c r="A5" s="29"/>
      <c r="B5" s="18" t="s">
        <v>17</v>
      </c>
      <c r="C5" s="18" t="s">
        <v>22</v>
      </c>
      <c r="D5" s="18" t="s">
        <v>23</v>
      </c>
      <c r="E5" s="18" t="s">
        <v>18</v>
      </c>
      <c r="F5" s="18" t="s">
        <v>19</v>
      </c>
      <c r="G5" s="33" t="s">
        <v>44</v>
      </c>
      <c r="H5" s="33"/>
      <c r="I5" s="33"/>
    </row>
    <row r="6" spans="1:9" s="19" customFormat="1" ht="16.5">
      <c r="A6" s="30" t="s">
        <v>28</v>
      </c>
      <c r="B6" s="19">
        <f>+TxtBase!I6</f>
        <v>2000</v>
      </c>
      <c r="C6" s="19">
        <f>+TxtBase!J6</f>
        <v>2001</v>
      </c>
      <c r="D6" s="19">
        <f>+TxtBase!K6</f>
        <v>2002</v>
      </c>
      <c r="E6" s="19">
        <f>+TxtBase!L6</f>
        <v>2003</v>
      </c>
      <c r="F6" s="19">
        <f>+TxtBase!M6</f>
        <v>2004</v>
      </c>
      <c r="G6" s="19" t="s">
        <v>37</v>
      </c>
      <c r="H6" s="19" t="s">
        <v>38</v>
      </c>
      <c r="I6" s="19" t="s">
        <v>43</v>
      </c>
    </row>
    <row r="7" spans="1:9" ht="16.5">
      <c r="A7" s="20" t="s">
        <v>33</v>
      </c>
      <c r="B7" s="7">
        <v>2014820681</v>
      </c>
      <c r="C7" s="7">
        <v>2136078109</v>
      </c>
      <c r="D7" s="7">
        <v>2201515265</v>
      </c>
      <c r="E7" s="7">
        <v>2619525138</v>
      </c>
      <c r="F7" s="7">
        <v>2861383875</v>
      </c>
      <c r="G7" s="8">
        <f>F7-B7</f>
        <v>846563194</v>
      </c>
      <c r="H7" s="9">
        <f aca="true" t="shared" si="0" ref="H7:H15">G7/B7</f>
        <v>0.42016800898620515</v>
      </c>
      <c r="I7" s="9">
        <f aca="true" t="shared" si="1" ref="I7:I15">+G7/$G$19</f>
        <v>0.24166045576670284</v>
      </c>
    </row>
    <row r="8" spans="1:9" ht="16.5">
      <c r="A8" s="20" t="s">
        <v>41</v>
      </c>
      <c r="B8" s="8">
        <v>1491569324</v>
      </c>
      <c r="C8" s="8">
        <v>1604207509</v>
      </c>
      <c r="D8" s="8">
        <v>1703332686</v>
      </c>
      <c r="E8" s="8">
        <v>1931921181</v>
      </c>
      <c r="F8" s="8">
        <v>1913883556</v>
      </c>
      <c r="G8" s="8">
        <f aca="true" t="shared" si="2" ref="G8:G15">F8-B8</f>
        <v>422314232</v>
      </c>
      <c r="H8" s="9">
        <f t="shared" si="0"/>
        <v>0.28313416292811877</v>
      </c>
      <c r="I8" s="9">
        <f t="shared" si="1"/>
        <v>0.12055408326892733</v>
      </c>
    </row>
    <row r="9" spans="1:9" ht="16.5">
      <c r="A9" s="20" t="s">
        <v>32</v>
      </c>
      <c r="B9" s="7">
        <v>2704449817</v>
      </c>
      <c r="C9" s="7">
        <v>2896006825</v>
      </c>
      <c r="D9" s="7">
        <v>2989221783</v>
      </c>
      <c r="E9" s="7">
        <v>2814042610</v>
      </c>
      <c r="F9" s="7">
        <v>3331359239</v>
      </c>
      <c r="G9" s="8">
        <f t="shared" si="2"/>
        <v>626909422</v>
      </c>
      <c r="H9" s="9">
        <f t="shared" si="0"/>
        <v>0.23180663884361513</v>
      </c>
      <c r="I9" s="9">
        <f t="shared" si="1"/>
        <v>0.17895795342711326</v>
      </c>
    </row>
    <row r="10" spans="1:9" ht="16.5">
      <c r="A10" s="20" t="s">
        <v>34</v>
      </c>
      <c r="B10" s="8">
        <v>383793244</v>
      </c>
      <c r="C10" s="8">
        <v>443930143</v>
      </c>
      <c r="D10" s="8">
        <v>486699141</v>
      </c>
      <c r="E10" s="8">
        <v>582242544</v>
      </c>
      <c r="F10" s="8">
        <v>632306589</v>
      </c>
      <c r="G10" s="8">
        <f t="shared" si="2"/>
        <v>248513345</v>
      </c>
      <c r="H10" s="9">
        <f t="shared" si="0"/>
        <v>0.6475188109356088</v>
      </c>
      <c r="I10" s="9">
        <f t="shared" si="1"/>
        <v>0.07094077399354531</v>
      </c>
    </row>
    <row r="11" spans="1:9" ht="33">
      <c r="A11" s="31" t="s">
        <v>40</v>
      </c>
      <c r="B11" s="7">
        <v>387539153</v>
      </c>
      <c r="C11" s="7">
        <v>399147368</v>
      </c>
      <c r="D11" s="7">
        <v>389727325</v>
      </c>
      <c r="E11" s="7">
        <v>432407928</v>
      </c>
      <c r="F11" s="7">
        <v>428577942</v>
      </c>
      <c r="G11" s="8">
        <f t="shared" si="2"/>
        <v>41038789</v>
      </c>
      <c r="H11" s="9">
        <f t="shared" si="0"/>
        <v>0.10589585254112376</v>
      </c>
      <c r="I11" s="9">
        <f t="shared" si="1"/>
        <v>0.011714958226560403</v>
      </c>
    </row>
    <row r="12" spans="1:9" ht="15" customHeight="1">
      <c r="A12" s="31" t="s">
        <v>36</v>
      </c>
      <c r="B12" s="7">
        <v>372236237</v>
      </c>
      <c r="C12" s="7">
        <v>411375524</v>
      </c>
      <c r="D12" s="7">
        <v>410345838</v>
      </c>
      <c r="E12" s="7">
        <v>481105600</v>
      </c>
      <c r="F12" s="7">
        <v>483424954</v>
      </c>
      <c r="G12" s="8">
        <f t="shared" si="2"/>
        <v>111188717</v>
      </c>
      <c r="H12" s="9">
        <f t="shared" si="0"/>
        <v>0.2987047093966835</v>
      </c>
      <c r="I12" s="9">
        <f t="shared" si="1"/>
        <v>0.03174000029386458</v>
      </c>
    </row>
    <row r="13" spans="1:9" ht="15" customHeight="1">
      <c r="A13" s="31" t="s">
        <v>35</v>
      </c>
      <c r="B13" s="8">
        <v>55835025</v>
      </c>
      <c r="C13" s="8">
        <v>81743716</v>
      </c>
      <c r="D13" s="8">
        <v>59469630</v>
      </c>
      <c r="E13" s="8">
        <v>89342093</v>
      </c>
      <c r="F13" s="8">
        <v>95928096</v>
      </c>
      <c r="G13" s="8">
        <f t="shared" si="2"/>
        <v>40093071</v>
      </c>
      <c r="H13" s="9">
        <f t="shared" si="0"/>
        <v>0.7180630974912252</v>
      </c>
      <c r="I13" s="9">
        <f t="shared" si="1"/>
        <v>0.011444992978216788</v>
      </c>
    </row>
    <row r="14" spans="1:9" ht="16.5">
      <c r="A14" s="20" t="s">
        <v>42</v>
      </c>
      <c r="B14" s="7">
        <f>246440325+67937182</f>
        <v>314377507</v>
      </c>
      <c r="C14" s="7">
        <f>258741636+67968014</f>
        <v>326709650</v>
      </c>
      <c r="D14" s="7">
        <f>258988072+67968495</f>
        <v>326956567</v>
      </c>
      <c r="E14" s="7">
        <f>263685795+68875402</f>
        <v>332561197</v>
      </c>
      <c r="F14" s="7">
        <f>263282749+68875402</f>
        <v>332158151</v>
      </c>
      <c r="G14" s="8">
        <f t="shared" si="2"/>
        <v>17780644</v>
      </c>
      <c r="H14" s="9">
        <f t="shared" si="0"/>
        <v>0.05655825752190344</v>
      </c>
      <c r="I14" s="10">
        <f t="shared" si="1"/>
        <v>0.005075673692548332</v>
      </c>
    </row>
    <row r="15" spans="1:9" ht="16.5">
      <c r="A15" s="20" t="s">
        <v>39</v>
      </c>
      <c r="B15" s="8">
        <v>56110127</v>
      </c>
      <c r="C15" s="8">
        <v>70119549</v>
      </c>
      <c r="D15" s="8">
        <v>71534099</v>
      </c>
      <c r="E15" s="8">
        <v>92496663</v>
      </c>
      <c r="F15" s="8">
        <v>93151463</v>
      </c>
      <c r="G15" s="8">
        <f t="shared" si="2"/>
        <v>37041336</v>
      </c>
      <c r="H15" s="9">
        <f t="shared" si="0"/>
        <v>0.6601541999717805</v>
      </c>
      <c r="I15" s="10">
        <f t="shared" si="1"/>
        <v>0.010573842807495806</v>
      </c>
    </row>
    <row r="16" spans="1:9" ht="16.5">
      <c r="A16" s="20"/>
      <c r="B16" s="8"/>
      <c r="C16" s="8"/>
      <c r="D16" s="8"/>
      <c r="E16" s="8"/>
      <c r="F16" s="8"/>
      <c r="G16" s="8"/>
      <c r="H16" s="10"/>
      <c r="I16" s="10"/>
    </row>
    <row r="17" spans="1:9" s="24" customFormat="1" ht="16.5">
      <c r="A17" s="20" t="s">
        <v>30</v>
      </c>
      <c r="B17" s="21">
        <f>SUM(B7:B16)</f>
        <v>7780731115</v>
      </c>
      <c r="C17" s="21">
        <f>SUM(C7:C16)</f>
        <v>8369318393</v>
      </c>
      <c r="D17" s="21">
        <f>SUM(D7:D16)</f>
        <v>8638802334</v>
      </c>
      <c r="E17" s="21">
        <f>SUM(E7:E16)</f>
        <v>9375644954</v>
      </c>
      <c r="F17" s="21">
        <f>SUM(F7:F16)</f>
        <v>10172173865</v>
      </c>
      <c r="G17" s="21">
        <f>F17-B17</f>
        <v>2391442750</v>
      </c>
      <c r="H17" s="22">
        <f>G17/B17</f>
        <v>0.30735450366478834</v>
      </c>
      <c r="I17" s="23">
        <f>+G17/$G$19</f>
        <v>0.6826627344549746</v>
      </c>
    </row>
    <row r="18" spans="1:9" s="24" customFormat="1" ht="16.5">
      <c r="A18" s="20"/>
      <c r="B18" s="21"/>
      <c r="C18" s="21"/>
      <c r="D18" s="21"/>
      <c r="E18" s="21"/>
      <c r="F18" s="21"/>
      <c r="G18" s="21"/>
      <c r="H18" s="23"/>
      <c r="I18" s="23"/>
    </row>
    <row r="19" spans="1:9" s="24" customFormat="1" ht="16.5">
      <c r="A19" s="20" t="s">
        <v>31</v>
      </c>
      <c r="B19" s="25">
        <v>10275570265</v>
      </c>
      <c r="C19" s="25">
        <v>11039138204</v>
      </c>
      <c r="D19" s="25">
        <v>11469392478</v>
      </c>
      <c r="E19" s="25">
        <v>12877724256</v>
      </c>
      <c r="F19" s="25">
        <v>13778680409</v>
      </c>
      <c r="G19" s="21">
        <f>F19-B19</f>
        <v>3503110144</v>
      </c>
      <c r="H19" s="22">
        <f>+G19/B19</f>
        <v>0.34091637287830856</v>
      </c>
      <c r="I19" s="23">
        <f>+G19/$G$19</f>
        <v>1</v>
      </c>
    </row>
    <row r="20" spans="1:9" s="24" customFormat="1" ht="16.5">
      <c r="A20" s="20"/>
      <c r="B20" s="21"/>
      <c r="C20" s="21"/>
      <c r="D20" s="21"/>
      <c r="E20" s="21"/>
      <c r="F20" s="21"/>
      <c r="G20" s="21"/>
      <c r="H20" s="26"/>
      <c r="I20" s="23"/>
    </row>
    <row r="21" spans="1:9" s="24" customFormat="1" ht="16.5">
      <c r="A21" s="20"/>
      <c r="B21" s="21"/>
      <c r="C21" s="21"/>
      <c r="D21" s="21"/>
      <c r="E21" s="21"/>
      <c r="F21" s="21"/>
      <c r="G21" s="21"/>
      <c r="H21" s="26"/>
      <c r="I21" s="23"/>
    </row>
    <row r="22" spans="1:9" s="24" customFormat="1" ht="16.5">
      <c r="A22" s="20" t="s">
        <v>24</v>
      </c>
      <c r="B22" s="21">
        <f>+B19-B17</f>
        <v>2494839150</v>
      </c>
      <c r="C22" s="21">
        <f>+C19-C17</f>
        <v>2669819811</v>
      </c>
      <c r="D22" s="21">
        <f>+D19-D17</f>
        <v>2830590144</v>
      </c>
      <c r="E22" s="21">
        <f>+E19-E17</f>
        <v>3502079302</v>
      </c>
      <c r="F22" s="21">
        <f>+F19-F17</f>
        <v>3606506544</v>
      </c>
      <c r="G22" s="21">
        <f>F22-B22</f>
        <v>1111667394</v>
      </c>
      <c r="H22" s="27">
        <f>+G22/B22</f>
        <v>0.4455868002552389</v>
      </c>
      <c r="I22" s="23">
        <f>+G22/$G$19</f>
        <v>0.31733726554502534</v>
      </c>
    </row>
    <row r="23" ht="16.5">
      <c r="I23" s="9"/>
    </row>
    <row r="27" spans="2:8" ht="16.5">
      <c r="B27" s="11"/>
      <c r="C27" s="11"/>
      <c r="D27" s="11"/>
      <c r="E27" s="11"/>
      <c r="F27" s="11"/>
      <c r="G27" s="11"/>
      <c r="H27" s="12"/>
    </row>
    <row r="28" spans="2:8" ht="16.5">
      <c r="B28" s="13"/>
      <c r="C28" s="13"/>
      <c r="D28" s="13"/>
      <c r="E28" s="13"/>
      <c r="F28" s="13"/>
      <c r="G28" s="13"/>
      <c r="H28" s="14"/>
    </row>
  </sheetData>
  <mergeCells count="3">
    <mergeCell ref="A2:F2"/>
    <mergeCell ref="G5:I5"/>
    <mergeCell ref="A3:I3"/>
  </mergeCells>
  <printOptions horizontalCentered="1"/>
  <pageMargins left="0.25" right="0.25" top="1" bottom="1" header="0.5" footer="0.5"/>
  <pageSetup fitToHeight="1" fitToWidth="1" horizontalDpi="600" verticalDpi="600" orientation="landscape" scale="80" r:id="rId1"/>
  <headerFooter alignWithMargins="0">
    <oddFooter>&amp;L&amp;D&amp;R&amp;F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Barton</dc:creator>
  <cp:keywords/>
  <dc:description/>
  <cp:lastModifiedBy>James A. Bacon</cp:lastModifiedBy>
  <cp:lastPrinted>2004-04-01T16:25:43Z</cp:lastPrinted>
  <dcterms:created xsi:type="dcterms:W3CDTF">2004-01-08T13:35:13Z</dcterms:created>
  <dcterms:modified xsi:type="dcterms:W3CDTF">2004-04-04T18:18:28Z</dcterms:modified>
  <cp:category/>
  <cp:version/>
  <cp:contentType/>
  <cp:contentStatus/>
</cp:coreProperties>
</file>