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865" tabRatio="604" firstSheet="1" activeTab="1"/>
  </bookViews>
  <sheets>
    <sheet name="TxtBase" sheetId="1" state="hidden" r:id="rId1"/>
    <sheet name="gf 2000to2004" sheetId="2" r:id="rId2"/>
    <sheet name="Sheet3" sheetId="3" r:id="rId3"/>
  </sheets>
  <definedNames>
    <definedName name="_xlnm.Print_Area" localSheetId="1">'gf 2000to2004'!$C$3:$L$21</definedName>
    <definedName name="_xlnm.Print_Area" localSheetId="2">'Sheet3'!$B$1:$B$12</definedName>
  </definedNames>
  <calcPr fullCalcOnLoad="1"/>
</workbook>
</file>

<file path=xl/sharedStrings.xml><?xml version="1.0" encoding="utf-8"?>
<sst xmlns="http://schemas.openxmlformats.org/spreadsheetml/2006/main" count="50" uniqueCount="47">
  <si>
    <t>1. HIGHER EDUC</t>
  </si>
  <si>
    <t>2. K-12 EDUCATION</t>
  </si>
  <si>
    <t>3. MENTAL DISAB.</t>
  </si>
  <si>
    <t>4. CORRECTIONS</t>
  </si>
  <si>
    <t>5. MEDICAID</t>
  </si>
  <si>
    <t>GF Drivers 1-5</t>
  </si>
  <si>
    <t xml:space="preserve">   TOTAL GF APPNS</t>
  </si>
  <si>
    <t>Other Appropriations</t>
  </si>
  <si>
    <t>6. Rainy Day Fund</t>
  </si>
  <si>
    <t>7. Car Tax</t>
  </si>
  <si>
    <t>Other (less 6 &amp; 7)</t>
  </si>
  <si>
    <t>Appropriations</t>
  </si>
  <si>
    <t>Chapter 853 Y1</t>
  </si>
  <si>
    <t>Chapter 853 Y2</t>
  </si>
  <si>
    <t>Chapter 924 Y1</t>
  </si>
  <si>
    <t>Chapter 924 Y2</t>
  </si>
  <si>
    <t>Chapter 1072 Y1</t>
  </si>
  <si>
    <t>Chapter 1072 Y2</t>
  </si>
  <si>
    <t>Chpt 1042 y1</t>
  </si>
  <si>
    <t>Chpt 1042 y2</t>
  </si>
  <si>
    <t>HB30</t>
  </si>
  <si>
    <t>n/a</t>
  </si>
  <si>
    <t>Chapter 1073 y1</t>
  </si>
  <si>
    <t>Chapter 814 y2</t>
  </si>
  <si>
    <t xml:space="preserve">GENERAL FUND OPERATING APPROPRIATIONS GROWTH IN VIRGINIA </t>
  </si>
  <si>
    <t xml:space="preserve">Unadjusted: </t>
  </si>
  <si>
    <t>MHMRSAS</t>
  </si>
  <si>
    <t>Medicaid</t>
  </si>
  <si>
    <t>3. MENTAL DISAB. (unadjusted)</t>
  </si>
  <si>
    <t>DRIVER</t>
  </si>
  <si>
    <t>Corrections = DOC, DCE, DJJ, PB and Comp Bd Pgm356 (per diems)</t>
  </si>
  <si>
    <t>THE BUDGET DRIVERS: Revenue Stabilization Fund,Car Tax and Debt Service reducing "Other"</t>
  </si>
  <si>
    <t xml:space="preserve">   TOTAL GF Appropriations</t>
  </si>
  <si>
    <t>Other Appropriations:</t>
  </si>
  <si>
    <t>Chapter 965 Y1</t>
  </si>
  <si>
    <t>Chapter 965 Y2</t>
  </si>
  <si>
    <t>Dollars</t>
  </si>
  <si>
    <t>% ot Total</t>
  </si>
  <si>
    <t>GF Drivers</t>
  </si>
  <si>
    <t>Percent Incr.</t>
  </si>
  <si>
    <t>1. K-12 EDUCATION</t>
  </si>
  <si>
    <t>2. Car Tax</t>
  </si>
  <si>
    <t>4. MEDICAID (unadjusted)</t>
  </si>
  <si>
    <t>5. CORRECTIONS</t>
  </si>
  <si>
    <t>6. HIGHER EDUCATION</t>
  </si>
  <si>
    <t>7. GF Debt Service</t>
  </si>
  <si>
    <t>Growth 2000 to 2004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</si>
</sst>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&quot;$&quot;#,##0"/>
    <numFmt numFmtId="170" formatCode="&quot;$&quot;#,##0.00"/>
    <numFmt numFmtId="171" formatCode="&quot;$&quot;#,##0.0"/>
  </numFmts>
  <fonts count="5">
    <font>
      <sz val="10"/>
      <name val="Comic Sans MS"/>
      <family val="0"/>
    </font>
    <font>
      <b/>
      <sz val="10"/>
      <name val="Comic Sans MS"/>
      <family val="4"/>
    </font>
    <font>
      <b/>
      <sz val="10"/>
      <name val="Arial Narrow"/>
      <family val="2"/>
    </font>
    <font>
      <u val="single"/>
      <sz val="10"/>
      <color indexed="12"/>
      <name val="Comic Sans MS"/>
      <family val="0"/>
    </font>
    <font>
      <u val="single"/>
      <sz val="10"/>
      <color indexed="36"/>
      <name val="Comic Sans MS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6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6" fontId="2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65" fontId="0" fillId="0" borderId="0" xfId="15" applyNumberForma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21" applyNumberFormat="1" applyBorder="1" applyAlignment="1">
      <alignment/>
    </xf>
    <xf numFmtId="3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6" fontId="1" fillId="0" borderId="0" xfId="21" applyNumberFormat="1" applyFont="1" applyBorder="1" applyAlignment="1">
      <alignment/>
    </xf>
    <xf numFmtId="165" fontId="0" fillId="0" borderId="0" xfId="15" applyNumberFormat="1" applyAlignment="1">
      <alignment/>
    </xf>
    <xf numFmtId="165" fontId="0" fillId="0" borderId="2" xfId="15" applyNumberFormat="1" applyBorder="1" applyAlignment="1">
      <alignment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6" fontId="1" fillId="0" borderId="0" xfId="15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70" fontId="0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8" fontId="0" fillId="0" borderId="0" xfId="0" applyNumberFormat="1" applyAlignment="1">
      <alignment/>
    </xf>
    <xf numFmtId="2" fontId="0" fillId="0" borderId="0" xfId="15" applyNumberFormat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6" fontId="2" fillId="2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Q29"/>
  <sheetViews>
    <sheetView workbookViewId="0" topLeftCell="A13">
      <selection activeCell="F18" sqref="F18"/>
    </sheetView>
  </sheetViews>
  <sheetFormatPr defaultColWidth="9.00390625" defaultRowHeight="15"/>
  <cols>
    <col min="3" max="3" width="17.125" style="0" bestFit="1" customWidth="1"/>
    <col min="4" max="5" width="17.125" style="0" customWidth="1"/>
    <col min="6" max="10" width="14.25390625" style="0" bestFit="1" customWidth="1"/>
    <col min="11" max="12" width="14.50390625" style="0" bestFit="1" customWidth="1"/>
    <col min="13" max="13" width="14.75390625" style="0" bestFit="1" customWidth="1"/>
    <col min="14" max="14" width="14.50390625" style="0" bestFit="1" customWidth="1"/>
    <col min="15" max="15" width="15.00390625" style="0" bestFit="1" customWidth="1"/>
    <col min="16" max="16" width="14.25390625" style="0" bestFit="1" customWidth="1"/>
    <col min="17" max="17" width="14.75390625" style="0" bestFit="1" customWidth="1"/>
  </cols>
  <sheetData>
    <row r="5" spans="3:17" ht="16.5">
      <c r="C5" s="1" t="s">
        <v>11</v>
      </c>
      <c r="D5" s="1" t="s">
        <v>34</v>
      </c>
      <c r="E5" s="1" t="s">
        <v>35</v>
      </c>
      <c r="F5" t="s">
        <v>12</v>
      </c>
      <c r="G5" t="s">
        <v>13</v>
      </c>
      <c r="H5" t="s">
        <v>14</v>
      </c>
      <c r="I5" t="s">
        <v>15</v>
      </c>
      <c r="J5" t="s">
        <v>16</v>
      </c>
      <c r="K5" t="s">
        <v>17</v>
      </c>
      <c r="L5" t="s">
        <v>22</v>
      </c>
      <c r="M5" t="s">
        <v>23</v>
      </c>
      <c r="N5" t="s">
        <v>18</v>
      </c>
      <c r="O5" t="s">
        <v>19</v>
      </c>
      <c r="P5" t="s">
        <v>20</v>
      </c>
      <c r="Q5" t="s">
        <v>20</v>
      </c>
    </row>
    <row r="6" spans="4:17" ht="15">
      <c r="D6">
        <v>1993</v>
      </c>
      <c r="E6">
        <v>1994</v>
      </c>
      <c r="F6">
        <v>1995</v>
      </c>
      <c r="G6">
        <v>1996</v>
      </c>
      <c r="H6">
        <v>1997</v>
      </c>
      <c r="I6">
        <v>1998</v>
      </c>
      <c r="J6">
        <v>1999</v>
      </c>
      <c r="K6">
        <v>2000</v>
      </c>
      <c r="L6">
        <v>2001</v>
      </c>
      <c r="M6">
        <v>2002</v>
      </c>
      <c r="N6">
        <v>2003</v>
      </c>
      <c r="O6">
        <v>2004</v>
      </c>
      <c r="P6">
        <v>2005</v>
      </c>
      <c r="Q6">
        <v>2006</v>
      </c>
    </row>
    <row r="7" spans="3:17" ht="15">
      <c r="C7" t="s">
        <v>0</v>
      </c>
      <c r="D7" s="2">
        <v>856707035</v>
      </c>
      <c r="E7" s="2">
        <v>882839988</v>
      </c>
      <c r="F7" s="2">
        <v>925429447</v>
      </c>
      <c r="G7" s="2">
        <v>934338533</v>
      </c>
      <c r="H7" s="2">
        <v>1041273176</v>
      </c>
      <c r="I7" s="2">
        <v>1114597834</v>
      </c>
      <c r="J7" s="2">
        <v>1259267034</v>
      </c>
      <c r="K7" s="2">
        <v>1433603304</v>
      </c>
      <c r="L7" s="2">
        <v>1543130585</v>
      </c>
      <c r="M7" s="2">
        <v>1571334467</v>
      </c>
      <c r="N7" s="2">
        <v>1342810704</v>
      </c>
      <c r="O7" s="2">
        <v>1262664609</v>
      </c>
      <c r="P7" s="2">
        <v>1367846525</v>
      </c>
      <c r="Q7" s="2">
        <v>1369889614</v>
      </c>
    </row>
    <row r="8" spans="3:17" ht="15">
      <c r="C8" t="s">
        <v>1</v>
      </c>
      <c r="D8" s="2">
        <v>2309341235</v>
      </c>
      <c r="E8" s="2">
        <v>2367680463</v>
      </c>
      <c r="F8" s="2">
        <v>2604895344</v>
      </c>
      <c r="G8" s="2">
        <v>2758743682</v>
      </c>
      <c r="H8" s="2">
        <v>3026089867</v>
      </c>
      <c r="I8" s="2">
        <v>3182707140</v>
      </c>
      <c r="J8" s="2">
        <v>3583984272</v>
      </c>
      <c r="K8" s="2">
        <v>3785096688</v>
      </c>
      <c r="L8" s="2">
        <v>4112591090</v>
      </c>
      <c r="M8" s="2">
        <v>4098620135</v>
      </c>
      <c r="N8" s="2">
        <v>4097906505</v>
      </c>
      <c r="O8" s="2">
        <v>4241675412</v>
      </c>
      <c r="P8" s="2">
        <v>4396876638</v>
      </c>
      <c r="Q8" s="2">
        <v>4475510205</v>
      </c>
    </row>
    <row r="9" spans="3:17" ht="15">
      <c r="C9" t="s">
        <v>2</v>
      </c>
      <c r="D9" s="2">
        <v>387351883</v>
      </c>
      <c r="E9" s="2">
        <v>392869494</v>
      </c>
      <c r="F9" s="2">
        <v>427636926</v>
      </c>
      <c r="G9" s="2">
        <v>418097468</v>
      </c>
      <c r="H9" s="2">
        <v>432809594</v>
      </c>
      <c r="I9" s="2">
        <v>443886715</v>
      </c>
      <c r="J9" s="2">
        <v>512469612</v>
      </c>
      <c r="K9" s="2">
        <v>599203889</v>
      </c>
      <c r="L9" s="2">
        <v>645675468</v>
      </c>
      <c r="M9" s="2">
        <v>668425926</v>
      </c>
      <c r="N9" s="2">
        <v>686506551</v>
      </c>
      <c r="O9" s="2">
        <v>692750366</v>
      </c>
      <c r="P9" s="2">
        <v>744173202</v>
      </c>
      <c r="Q9" s="2">
        <v>762121856</v>
      </c>
    </row>
    <row r="10" spans="3:17" ht="15">
      <c r="C10" t="s">
        <v>3</v>
      </c>
      <c r="D10" s="2">
        <v>545729178</v>
      </c>
      <c r="E10" s="2">
        <v>581661140</v>
      </c>
      <c r="F10" s="2">
        <v>644051702</v>
      </c>
      <c r="G10" s="2">
        <v>660250947</v>
      </c>
      <c r="H10" s="2">
        <v>738768673</v>
      </c>
      <c r="I10" s="2">
        <v>801014721</v>
      </c>
      <c r="J10" s="2">
        <v>882117839</v>
      </c>
      <c r="K10" s="2">
        <v>902881416</v>
      </c>
      <c r="L10" s="2">
        <v>1048280276</v>
      </c>
      <c r="M10" s="2">
        <v>1059239254</v>
      </c>
      <c r="N10" s="2">
        <v>1007042908</v>
      </c>
      <c r="O10" s="2">
        <v>1007345807</v>
      </c>
      <c r="P10" s="2">
        <v>1084044225</v>
      </c>
      <c r="Q10" s="2">
        <v>1094912192</v>
      </c>
    </row>
    <row r="11" spans="3:17" ht="15">
      <c r="C11" t="s">
        <v>4</v>
      </c>
      <c r="D11" s="2">
        <v>783287285</v>
      </c>
      <c r="E11" s="2">
        <v>854724219</v>
      </c>
      <c r="F11" s="2">
        <v>896186858</v>
      </c>
      <c r="G11" s="2">
        <v>914501635</v>
      </c>
      <c r="H11" s="2">
        <v>968698585</v>
      </c>
      <c r="I11" s="2">
        <v>994788362</v>
      </c>
      <c r="J11" s="2">
        <v>1018761473</v>
      </c>
      <c r="K11" s="2">
        <v>1151779158</v>
      </c>
      <c r="L11" s="2">
        <v>1192581095</v>
      </c>
      <c r="M11" s="2">
        <v>1304515939</v>
      </c>
      <c r="N11" s="2">
        <v>1476848036</v>
      </c>
      <c r="O11" s="2">
        <v>1502082682</v>
      </c>
      <c r="P11" s="2">
        <v>1447325904</v>
      </c>
      <c r="Q11" s="2">
        <v>1655487057</v>
      </c>
    </row>
    <row r="13" spans="3:17" ht="15">
      <c r="C13" t="s">
        <v>5</v>
      </c>
      <c r="D13" s="2">
        <v>4882416616</v>
      </c>
      <c r="E13" s="2">
        <v>5079775304</v>
      </c>
      <c r="F13" s="2">
        <v>5498200277</v>
      </c>
      <c r="G13" s="2">
        <v>5685932265</v>
      </c>
      <c r="H13" s="2">
        <v>6207639895</v>
      </c>
      <c r="I13" s="2">
        <v>6536994772</v>
      </c>
      <c r="J13" s="2">
        <v>7256600230</v>
      </c>
      <c r="K13" s="2">
        <v>7872564455</v>
      </c>
      <c r="L13" s="2">
        <v>8542258514</v>
      </c>
      <c r="M13" s="2">
        <v>8702135721</v>
      </c>
      <c r="N13" s="2">
        <v>8611114704</v>
      </c>
      <c r="O13" s="2">
        <v>8706518876</v>
      </c>
      <c r="P13" s="2">
        <v>9040266494</v>
      </c>
      <c r="Q13" s="2">
        <v>9357920924</v>
      </c>
    </row>
    <row r="14" spans="3:17" ht="15">
      <c r="C14" t="s">
        <v>6</v>
      </c>
      <c r="D14" s="2">
        <v>6401500158</v>
      </c>
      <c r="E14" s="2">
        <v>6777293077</v>
      </c>
      <c r="F14" s="2">
        <v>7355695733</v>
      </c>
      <c r="G14" s="2">
        <v>7597249960</v>
      </c>
      <c r="H14" s="2">
        <v>8134360672</v>
      </c>
      <c r="I14" s="2">
        <v>8715476981</v>
      </c>
      <c r="J14" s="2">
        <v>9967431115</v>
      </c>
      <c r="K14" s="2">
        <v>11093396991</v>
      </c>
      <c r="L14" s="2">
        <v>12283610813</v>
      </c>
      <c r="M14" s="2">
        <v>12013820347</v>
      </c>
      <c r="N14" s="2">
        <v>12105186620</v>
      </c>
      <c r="O14" s="2">
        <v>12259622755</v>
      </c>
      <c r="P14" s="2">
        <v>13108171843</v>
      </c>
      <c r="Q14" s="2">
        <v>13855196489</v>
      </c>
    </row>
    <row r="16" spans="3:17" ht="15">
      <c r="C16" t="s">
        <v>7</v>
      </c>
      <c r="D16" s="2">
        <v>1519083542</v>
      </c>
      <c r="E16" s="2">
        <v>1697517773</v>
      </c>
      <c r="F16" s="2">
        <v>1857495456</v>
      </c>
      <c r="G16" s="2">
        <v>1911317695</v>
      </c>
      <c r="H16" s="2">
        <v>1926720777</v>
      </c>
      <c r="I16" s="2">
        <v>2178482209</v>
      </c>
      <c r="J16" s="2">
        <v>2710830885</v>
      </c>
      <c r="K16" s="2">
        <v>3220832536</v>
      </c>
      <c r="L16" s="2">
        <v>3741352299</v>
      </c>
      <c r="M16" s="2">
        <v>3311684626</v>
      </c>
      <c r="N16" s="2">
        <v>3494071916</v>
      </c>
      <c r="O16" s="2">
        <v>3553103879</v>
      </c>
      <c r="P16" s="2">
        <v>4067905349</v>
      </c>
      <c r="Q16" s="2">
        <v>4497275565</v>
      </c>
    </row>
    <row r="17" spans="3:17" ht="15">
      <c r="C17" t="s">
        <v>8</v>
      </c>
      <c r="D17">
        <v>0</v>
      </c>
      <c r="E17">
        <v>0</v>
      </c>
      <c r="F17" s="2">
        <v>79896927</v>
      </c>
      <c r="G17">
        <v>0</v>
      </c>
      <c r="H17" s="2">
        <v>66624672</v>
      </c>
      <c r="I17" s="2">
        <v>58314172</v>
      </c>
      <c r="J17" s="2">
        <v>123833649</v>
      </c>
      <c r="K17" s="2">
        <v>194135805</v>
      </c>
      <c r="L17" s="2">
        <v>103345741</v>
      </c>
      <c r="M17" s="2">
        <v>187091474</v>
      </c>
      <c r="N17" s="2">
        <v>0</v>
      </c>
      <c r="O17" s="2">
        <v>0</v>
      </c>
      <c r="P17" s="2">
        <v>0</v>
      </c>
      <c r="Q17" s="2">
        <v>0</v>
      </c>
    </row>
    <row r="18" spans="3:17" ht="15">
      <c r="C18" t="s">
        <v>9</v>
      </c>
      <c r="D18">
        <v>0</v>
      </c>
      <c r="E18">
        <v>0</v>
      </c>
      <c r="F18">
        <v>0</v>
      </c>
      <c r="G18" t="s">
        <v>21</v>
      </c>
      <c r="H18" t="s">
        <v>21</v>
      </c>
      <c r="I18" t="s">
        <v>21</v>
      </c>
      <c r="J18" s="2">
        <v>219924775</v>
      </c>
      <c r="K18" s="2">
        <v>398126729</v>
      </c>
      <c r="L18" s="2">
        <v>572392514</v>
      </c>
      <c r="M18" s="2">
        <v>809445981</v>
      </c>
      <c r="N18" s="2">
        <v>874037267</v>
      </c>
      <c r="O18" s="2">
        <v>920689232</v>
      </c>
      <c r="P18" s="2">
        <v>973664195</v>
      </c>
      <c r="Q18" s="2">
        <v>1127685589</v>
      </c>
    </row>
    <row r="20" spans="3:17" ht="15">
      <c r="C20" t="s">
        <v>10</v>
      </c>
      <c r="D20" s="2">
        <v>1519083542</v>
      </c>
      <c r="E20" s="2">
        <v>1697517773</v>
      </c>
      <c r="F20" s="2">
        <v>1777598529</v>
      </c>
      <c r="G20" s="2">
        <v>1911317695</v>
      </c>
      <c r="H20" s="2">
        <v>1860096105</v>
      </c>
      <c r="I20" s="2">
        <v>2120168037</v>
      </c>
      <c r="J20" s="2">
        <v>2367072461</v>
      </c>
      <c r="K20" s="2">
        <v>2628570002</v>
      </c>
      <c r="L20" s="2">
        <v>3065614044</v>
      </c>
      <c r="M20" s="2">
        <v>2315147171</v>
      </c>
      <c r="N20" s="2">
        <v>2620034649</v>
      </c>
      <c r="O20" s="2">
        <v>2632414647</v>
      </c>
      <c r="P20" s="2">
        <v>3094241154</v>
      </c>
      <c r="Q20" s="2">
        <v>3369589976</v>
      </c>
    </row>
    <row r="22" spans="3:10" ht="15">
      <c r="C22" t="s">
        <v>25</v>
      </c>
      <c r="J22" s="2"/>
    </row>
    <row r="23" spans="3:17" ht="15">
      <c r="C23" t="s">
        <v>26</v>
      </c>
      <c r="D23" s="4">
        <v>298298106</v>
      </c>
      <c r="E23" s="4">
        <v>303815717</v>
      </c>
      <c r="F23" s="4">
        <v>304218858</v>
      </c>
      <c r="G23" s="4">
        <v>296486808</v>
      </c>
      <c r="H23" s="4">
        <v>283952097</v>
      </c>
      <c r="I23" s="4">
        <v>292978097</v>
      </c>
      <c r="J23" s="4">
        <v>343795162</v>
      </c>
      <c r="K23" s="4">
        <v>399106574</v>
      </c>
      <c r="L23" s="4">
        <v>430233766</v>
      </c>
      <c r="M23" s="4">
        <v>434390936</v>
      </c>
      <c r="N23" s="4">
        <v>412419069</v>
      </c>
      <c r="O23" s="4">
        <v>395005957</v>
      </c>
      <c r="P23" s="4">
        <v>442596017</v>
      </c>
      <c r="Q23" s="4">
        <v>448256543</v>
      </c>
    </row>
    <row r="24" spans="3:17" ht="15">
      <c r="C24" t="s">
        <v>27</v>
      </c>
      <c r="D24" s="4">
        <v>872341062</v>
      </c>
      <c r="E24" s="4">
        <v>943777996</v>
      </c>
      <c r="F24" s="4">
        <v>1038664268</v>
      </c>
      <c r="G24" s="4">
        <v>1057882697</v>
      </c>
      <c r="H24" s="4">
        <v>1136037324</v>
      </c>
      <c r="I24" s="4">
        <v>1164278222</v>
      </c>
      <c r="J24" s="4">
        <v>1206167867</v>
      </c>
      <c r="K24" s="4">
        <v>1371023469</v>
      </c>
      <c r="L24" s="4">
        <v>1449460011</v>
      </c>
      <c r="M24" s="4">
        <v>1568831403</v>
      </c>
      <c r="N24" s="4">
        <v>1787976288</v>
      </c>
      <c r="O24" s="4">
        <v>1839080544</v>
      </c>
      <c r="P24" s="4">
        <v>1803510057</v>
      </c>
      <c r="Q24" s="4">
        <v>2027650911</v>
      </c>
    </row>
    <row r="27" ht="15">
      <c r="F27" s="2">
        <f>+F9+F11</f>
        <v>1323823784</v>
      </c>
    </row>
    <row r="28" ht="15">
      <c r="F28" s="4">
        <f>+F24+F23</f>
        <v>1342883126</v>
      </c>
    </row>
    <row r="29" ht="15">
      <c r="F29" s="2">
        <f>+F28-F27</f>
        <v>19059342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46"/>
  <sheetViews>
    <sheetView tabSelected="1" workbookViewId="0" topLeftCell="C3">
      <pane xSplit="1" ySplit="5" topLeftCell="D8" activePane="bottomRight" state="frozen"/>
      <selection pane="topLeft" activeCell="C3" sqref="C3"/>
      <selection pane="topRight" activeCell="D3" sqref="D3"/>
      <selection pane="bottomLeft" activeCell="C7" sqref="C7"/>
      <selection pane="bottomRight" activeCell="C27" sqref="C27:H47"/>
    </sheetView>
  </sheetViews>
  <sheetFormatPr defaultColWidth="9.00390625" defaultRowHeight="15"/>
  <cols>
    <col min="3" max="3" width="28.25390625" style="0" bestFit="1" customWidth="1"/>
    <col min="4" max="4" width="16.125" style="0" customWidth="1"/>
    <col min="5" max="6" width="15.75390625" style="0" customWidth="1"/>
    <col min="7" max="7" width="15.875" style="0" customWidth="1"/>
    <col min="8" max="8" width="16.125" style="0" customWidth="1"/>
    <col min="9" max="9" width="1.4921875" style="0" customWidth="1"/>
    <col min="10" max="10" width="17.625" style="0" customWidth="1"/>
    <col min="12" max="12" width="13.125" style="0" customWidth="1"/>
    <col min="14" max="14" width="14.75390625" style="0" bestFit="1" customWidth="1"/>
  </cols>
  <sheetData>
    <row r="2" spans="3:8" ht="16.5">
      <c r="C2" s="34" t="s">
        <v>31</v>
      </c>
      <c r="D2" s="34"/>
      <c r="E2" s="34"/>
      <c r="F2" s="34"/>
      <c r="G2" s="34"/>
      <c r="H2" s="34"/>
    </row>
    <row r="3" spans="3:12" ht="16.5">
      <c r="C3" s="34" t="s">
        <v>24</v>
      </c>
      <c r="D3" s="34"/>
      <c r="E3" s="34"/>
      <c r="F3" s="34"/>
      <c r="G3" s="34"/>
      <c r="H3" s="34"/>
      <c r="I3" s="34"/>
      <c r="J3" s="34"/>
      <c r="K3" s="34"/>
      <c r="L3" s="34"/>
    </row>
    <row r="4" spans="3:12" ht="16.5">
      <c r="C4" s="1"/>
      <c r="D4" s="1"/>
      <c r="E4" s="1"/>
      <c r="F4" s="1"/>
      <c r="G4" s="1"/>
      <c r="H4" s="1"/>
      <c r="I4" s="1"/>
      <c r="J4" s="1"/>
      <c r="K4" s="1"/>
      <c r="L4" s="1"/>
    </row>
    <row r="6" spans="3:12" ht="16.5">
      <c r="C6" s="7"/>
      <c r="D6" s="8" t="str">
        <f>+TxtBase!K5</f>
        <v>Chapter 1072 Y2</v>
      </c>
      <c r="E6" s="8" t="str">
        <f>+TxtBase!L5</f>
        <v>Chapter 1073 y1</v>
      </c>
      <c r="F6" s="8" t="str">
        <f>+TxtBase!M5</f>
        <v>Chapter 814 y2</v>
      </c>
      <c r="G6" s="8" t="str">
        <f>+TxtBase!N5</f>
        <v>Chpt 1042 y1</v>
      </c>
      <c r="H6" s="8" t="str">
        <f>+TxtBase!O5</f>
        <v>Chpt 1042 y2</v>
      </c>
      <c r="I6" s="9"/>
      <c r="J6" s="35" t="s">
        <v>46</v>
      </c>
      <c r="K6" s="35"/>
      <c r="L6" s="35"/>
    </row>
    <row r="7" spans="3:12" ht="16.5">
      <c r="C7" s="10" t="s">
        <v>29</v>
      </c>
      <c r="D7" s="7">
        <f>+TxtBase!K6</f>
        <v>2000</v>
      </c>
      <c r="E7" s="7">
        <f>+TxtBase!L6</f>
        <v>2001</v>
      </c>
      <c r="F7" s="7">
        <f>+TxtBase!M6</f>
        <v>2002</v>
      </c>
      <c r="G7" s="7">
        <f>+TxtBase!N6</f>
        <v>2003</v>
      </c>
      <c r="H7" s="7">
        <f>+TxtBase!O6</f>
        <v>2004</v>
      </c>
      <c r="I7" s="9"/>
      <c r="J7" s="11" t="s">
        <v>36</v>
      </c>
      <c r="K7" s="12" t="s">
        <v>39</v>
      </c>
      <c r="L7" s="13" t="s">
        <v>37</v>
      </c>
    </row>
    <row r="8" spans="3:12" ht="15">
      <c r="C8" s="9"/>
      <c r="D8" s="9"/>
      <c r="E8" s="9"/>
      <c r="F8" s="9"/>
      <c r="G8" s="9"/>
      <c r="H8" s="9"/>
      <c r="I8" s="9"/>
      <c r="J8" s="9"/>
      <c r="K8" s="9"/>
      <c r="L8" s="9"/>
    </row>
    <row r="9" spans="3:12" ht="16.5">
      <c r="C9" s="8" t="s">
        <v>40</v>
      </c>
      <c r="D9" s="14">
        <f>VALUE(TxtBase!K8)</f>
        <v>3785096688</v>
      </c>
      <c r="E9" s="14">
        <f>VALUE(TxtBase!L8)</f>
        <v>4112591090</v>
      </c>
      <c r="F9" s="14">
        <f>VALUE(TxtBase!M8)</f>
        <v>4098620135</v>
      </c>
      <c r="G9" s="14">
        <f>VALUE(TxtBase!N8)</f>
        <v>4097906505</v>
      </c>
      <c r="H9" s="14">
        <f>VALUE(TxtBase!O8)</f>
        <v>4241675412</v>
      </c>
      <c r="I9" s="9"/>
      <c r="J9" s="15">
        <f aca="true" t="shared" si="0" ref="J9:J15">(H9)-(D9)</f>
        <v>456578724</v>
      </c>
      <c r="K9" s="16">
        <f aca="true" t="shared" si="1" ref="K9:K15">+J9/D9</f>
        <v>0.12062537938528876</v>
      </c>
      <c r="L9" s="16">
        <f aca="true" t="shared" si="2" ref="L9:L15">+J9/$J$19</f>
        <v>0.3915011467710981</v>
      </c>
    </row>
    <row r="10" spans="3:12" ht="16.5">
      <c r="C10" s="8" t="s">
        <v>41</v>
      </c>
      <c r="D10" s="14">
        <v>398126729</v>
      </c>
      <c r="E10" s="14">
        <v>572392514</v>
      </c>
      <c r="F10" s="14">
        <v>809445981</v>
      </c>
      <c r="G10" s="14">
        <v>874037267</v>
      </c>
      <c r="H10" s="14">
        <v>920689232</v>
      </c>
      <c r="I10" s="9"/>
      <c r="J10" s="15">
        <f t="shared" si="0"/>
        <v>522562503</v>
      </c>
      <c r="K10" s="16">
        <f t="shared" si="1"/>
        <v>1.3125531770061085</v>
      </c>
      <c r="L10" s="16">
        <f t="shared" si="2"/>
        <v>0.44808005373477583</v>
      </c>
    </row>
    <row r="11" spans="3:12" ht="16.5">
      <c r="C11" s="8" t="s">
        <v>28</v>
      </c>
      <c r="D11" s="14">
        <f>VALUE(TxtBase!K23)</f>
        <v>399106574</v>
      </c>
      <c r="E11" s="14">
        <f>VALUE(TxtBase!L23)</f>
        <v>430233766</v>
      </c>
      <c r="F11" s="14">
        <f>VALUE(TxtBase!M23)</f>
        <v>434390936</v>
      </c>
      <c r="G11" s="14">
        <f>VALUE(TxtBase!N23)</f>
        <v>412419069</v>
      </c>
      <c r="H11" s="14">
        <f>VALUE(TxtBase!O23)</f>
        <v>395005957</v>
      </c>
      <c r="I11" s="9"/>
      <c r="J11" s="15">
        <f t="shared" si="0"/>
        <v>-4100617</v>
      </c>
      <c r="K11" s="16">
        <f t="shared" si="1"/>
        <v>-0.010274491244035485</v>
      </c>
      <c r="L11" s="16">
        <f t="shared" si="2"/>
        <v>-0.0035161433802794978</v>
      </c>
    </row>
    <row r="12" spans="3:12" ht="16.5">
      <c r="C12" s="8" t="s">
        <v>42</v>
      </c>
      <c r="D12" s="14">
        <f>VALUE(TxtBase!K24)</f>
        <v>1371023469</v>
      </c>
      <c r="E12" s="14">
        <f>VALUE(TxtBase!L24)</f>
        <v>1449460011</v>
      </c>
      <c r="F12" s="14">
        <f>VALUE(TxtBase!M24)</f>
        <v>1568831403</v>
      </c>
      <c r="G12" s="14">
        <f>VALUE(TxtBase!N24)</f>
        <v>1787976288</v>
      </c>
      <c r="H12" s="14">
        <f>VALUE(TxtBase!O24)</f>
        <v>1839080544</v>
      </c>
      <c r="I12" s="9"/>
      <c r="J12" s="15">
        <f t="shared" si="0"/>
        <v>468057075</v>
      </c>
      <c r="K12" s="16">
        <f t="shared" si="1"/>
        <v>0.3413924601461363</v>
      </c>
      <c r="L12" s="16">
        <f t="shared" si="2"/>
        <v>0.4013434529131188</v>
      </c>
    </row>
    <row r="13" spans="3:13" ht="16.5">
      <c r="C13" s="8" t="s">
        <v>43</v>
      </c>
      <c r="D13" s="14">
        <f>VALUE(TxtBase!K10)</f>
        <v>902881416</v>
      </c>
      <c r="E13" s="14">
        <f>VALUE(TxtBase!L10)</f>
        <v>1048280276</v>
      </c>
      <c r="F13" s="14">
        <f>VALUE(TxtBase!M10)</f>
        <v>1059239254</v>
      </c>
      <c r="G13" s="14">
        <f>VALUE(TxtBase!N10)</f>
        <v>1007042908</v>
      </c>
      <c r="H13" s="14">
        <f>VALUE(TxtBase!O10)</f>
        <v>1007345807</v>
      </c>
      <c r="I13" s="9"/>
      <c r="J13" s="15">
        <f t="shared" si="0"/>
        <v>104464391</v>
      </c>
      <c r="K13" s="16">
        <f t="shared" si="1"/>
        <v>0.11570111993533379</v>
      </c>
      <c r="L13" s="16">
        <f t="shared" si="2"/>
        <v>0.08957475835699338</v>
      </c>
      <c r="M13" s="5"/>
    </row>
    <row r="14" spans="3:13" ht="16.5">
      <c r="C14" s="8" t="s">
        <v>44</v>
      </c>
      <c r="D14" s="14">
        <f>VALUE(TxtBase!K7)</f>
        <v>1433603304</v>
      </c>
      <c r="E14" s="14">
        <f>VALUE(TxtBase!L7)</f>
        <v>1543130585</v>
      </c>
      <c r="F14" s="14">
        <f>VALUE(TxtBase!M7)</f>
        <v>1571334467</v>
      </c>
      <c r="G14" s="14">
        <f>VALUE(TxtBase!N7)</f>
        <v>1342810704</v>
      </c>
      <c r="H14" s="14">
        <f>VALUE(TxtBase!O7)</f>
        <v>1262664609</v>
      </c>
      <c r="I14" s="9"/>
      <c r="J14" s="15">
        <f t="shared" si="0"/>
        <v>-170938695</v>
      </c>
      <c r="K14" s="16">
        <f t="shared" si="1"/>
        <v>-0.11923709614999604</v>
      </c>
      <c r="L14" s="16">
        <f t="shared" si="2"/>
        <v>-0.14657427427576536</v>
      </c>
      <c r="M14" s="5"/>
    </row>
    <row r="15" spans="3:13" ht="16.5">
      <c r="C15" s="8" t="s">
        <v>45</v>
      </c>
      <c r="D15" s="17">
        <v>197778401</v>
      </c>
      <c r="E15" s="17">
        <v>243127201</v>
      </c>
      <c r="F15" s="17">
        <v>259903421</v>
      </c>
      <c r="G15" s="17">
        <v>262619883</v>
      </c>
      <c r="H15" s="14">
        <v>285211725</v>
      </c>
      <c r="I15" s="9"/>
      <c r="J15" s="15">
        <f t="shared" si="0"/>
        <v>87433324</v>
      </c>
      <c r="K15" s="16">
        <f t="shared" si="1"/>
        <v>0.44207721145444995</v>
      </c>
      <c r="L15" s="16">
        <f t="shared" si="2"/>
        <v>0.07497118199491261</v>
      </c>
      <c r="M15" s="5"/>
    </row>
    <row r="16" spans="3:12" ht="15"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3:13" s="24" customFormat="1" ht="16.5">
      <c r="C17" s="8" t="s">
        <v>38</v>
      </c>
      <c r="D17" s="18">
        <f>SUM(D9:D16)</f>
        <v>8487616581</v>
      </c>
      <c r="E17" s="18">
        <f>SUM(E9:E16)</f>
        <v>9399215443</v>
      </c>
      <c r="F17" s="18">
        <f>SUM(F9:F16)</f>
        <v>9801765597</v>
      </c>
      <c r="G17" s="18">
        <f>SUM(G9:G16)</f>
        <v>9784812624</v>
      </c>
      <c r="H17" s="18">
        <f>SUM(H9:H16)</f>
        <v>9951673286</v>
      </c>
      <c r="I17" s="8"/>
      <c r="J17" s="18">
        <f>(H17)-(D17)</f>
        <v>1464056705</v>
      </c>
      <c r="K17" s="20">
        <f>+J17/D17</f>
        <v>0.1724932660456614</v>
      </c>
      <c r="L17" s="20">
        <f>+J17/$J$19</f>
        <v>1.255380176114854</v>
      </c>
      <c r="M17" s="23"/>
    </row>
    <row r="18" spans="3:12" s="24" customFormat="1" ht="16.5">
      <c r="C18" s="8"/>
      <c r="D18" s="18"/>
      <c r="E18" s="18"/>
      <c r="F18" s="18"/>
      <c r="G18" s="18"/>
      <c r="H18" s="18"/>
      <c r="I18" s="8"/>
      <c r="J18" s="18"/>
      <c r="K18" s="20"/>
      <c r="L18" s="20"/>
    </row>
    <row r="19" spans="3:14" s="24" customFormat="1" ht="16.5">
      <c r="C19" s="8" t="s">
        <v>32</v>
      </c>
      <c r="D19" s="19">
        <f>VALUE(TxtBase!K14)</f>
        <v>11093396991</v>
      </c>
      <c r="E19" s="19">
        <f>VALUE(TxtBase!L14)</f>
        <v>12283610813</v>
      </c>
      <c r="F19" s="19">
        <f>VALUE(TxtBase!M14)</f>
        <v>12013820347</v>
      </c>
      <c r="G19" s="19">
        <f>VALUE(TxtBase!N14)</f>
        <v>12105186620</v>
      </c>
      <c r="H19" s="19">
        <f>VALUE(TxtBase!O14)</f>
        <v>12259622755</v>
      </c>
      <c r="I19" s="8"/>
      <c r="J19" s="18">
        <f>(H19)-(D19)</f>
        <v>1166225764</v>
      </c>
      <c r="K19" s="20">
        <f>+J19/D19</f>
        <v>0.10512792113598309</v>
      </c>
      <c r="L19" s="20">
        <f>+J19/J19</f>
        <v>1</v>
      </c>
      <c r="N19" s="25"/>
    </row>
    <row r="20" spans="3:12" s="24" customFormat="1" ht="16.5"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3:12" s="24" customFormat="1" ht="16.5">
      <c r="C21" s="8" t="s">
        <v>33</v>
      </c>
      <c r="D21" s="18">
        <f>+D19-D17</f>
        <v>2605780410</v>
      </c>
      <c r="E21" s="18">
        <f>+E19-E17</f>
        <v>2884395370</v>
      </c>
      <c r="F21" s="18">
        <f>+F19-F17</f>
        <v>2212054750</v>
      </c>
      <c r="G21" s="18">
        <f>+G19-G17</f>
        <v>2320373996</v>
      </c>
      <c r="H21" s="18">
        <f>+H19-H17</f>
        <v>2307949469</v>
      </c>
      <c r="I21" s="8"/>
      <c r="J21" s="18">
        <f>(H21)-(D21)</f>
        <v>-297830941</v>
      </c>
      <c r="K21" s="20">
        <f>+J21/D21</f>
        <v>-0.11429625453358903</v>
      </c>
      <c r="L21" s="20">
        <f>+J21/$J$19</f>
        <v>-0.25538017611485386</v>
      </c>
    </row>
    <row r="22" spans="3:8" ht="15">
      <c r="C22" s="9"/>
      <c r="D22" s="6"/>
      <c r="E22" s="6"/>
      <c r="F22" s="6"/>
      <c r="G22" s="6"/>
      <c r="H22" s="6"/>
    </row>
    <row r="25" spans="3:8" ht="15">
      <c r="C25" t="s">
        <v>30</v>
      </c>
      <c r="D25" s="2"/>
      <c r="E25" s="2"/>
      <c r="F25" s="2"/>
      <c r="G25" s="2"/>
      <c r="H25" s="2"/>
    </row>
    <row r="26" spans="4:8" ht="15">
      <c r="D26" s="3"/>
      <c r="E26" s="3"/>
      <c r="F26" s="3"/>
      <c r="G26" s="3"/>
      <c r="H26" s="3"/>
    </row>
    <row r="27" spans="4:8" ht="15">
      <c r="D27" s="3"/>
      <c r="E27" s="3"/>
      <c r="F27" s="3"/>
      <c r="G27" s="3"/>
      <c r="H27" s="3"/>
    </row>
    <row r="28" spans="3:8" ht="16.5">
      <c r="C28" s="8"/>
      <c r="D28" s="27"/>
      <c r="E28" s="27"/>
      <c r="F28" s="27"/>
      <c r="G28" s="27"/>
      <c r="H28" s="27"/>
    </row>
    <row r="29" spans="3:8" ht="16.5">
      <c r="C29" s="8"/>
      <c r="D29" s="26"/>
      <c r="E29" s="26"/>
      <c r="F29" s="26"/>
      <c r="G29" s="26"/>
      <c r="H29" s="26"/>
    </row>
    <row r="30" spans="4:8" ht="15">
      <c r="D30" s="4"/>
      <c r="E30" s="4"/>
      <c r="F30" s="4"/>
      <c r="G30" s="4"/>
      <c r="H30" s="4"/>
    </row>
    <row r="31" spans="5:8" ht="15">
      <c r="E31" s="5"/>
      <c r="F31" s="5"/>
      <c r="G31" s="5"/>
      <c r="H31" s="5"/>
    </row>
    <row r="33" spans="3:8" ht="16.5">
      <c r="C33" s="8"/>
      <c r="D33" s="14"/>
      <c r="E33" s="14"/>
      <c r="F33" s="14"/>
      <c r="G33" s="14"/>
      <c r="H33" s="14"/>
    </row>
    <row r="34" spans="4:8" ht="15">
      <c r="D34" s="3"/>
      <c r="E34" s="3"/>
      <c r="F34" s="3"/>
      <c r="G34" s="3"/>
      <c r="H34" s="3"/>
    </row>
    <row r="35" spans="5:8" ht="15">
      <c r="E35" s="3"/>
      <c r="F35" s="3"/>
      <c r="G35" s="3"/>
      <c r="H35" s="3"/>
    </row>
    <row r="36" spans="5:8" ht="15">
      <c r="E36" s="5"/>
      <c r="F36" s="5"/>
      <c r="G36" s="5"/>
      <c r="H36" s="5"/>
    </row>
    <row r="37" spans="4:8" ht="15">
      <c r="D37" s="31"/>
      <c r="E37" s="31"/>
      <c r="F37" s="31"/>
      <c r="G37" s="31"/>
      <c r="H37" s="31"/>
    </row>
    <row r="42" spans="4:8" ht="16.5">
      <c r="D42" s="28"/>
      <c r="E42" s="28"/>
      <c r="F42" s="28"/>
      <c r="G42" s="28"/>
      <c r="H42" s="28"/>
    </row>
    <row r="43" spans="4:8" ht="15">
      <c r="D43" s="32"/>
      <c r="E43" s="32"/>
      <c r="F43" s="32"/>
      <c r="G43" s="32"/>
      <c r="H43" s="32"/>
    </row>
    <row r="44" spans="4:8" ht="15">
      <c r="D44" s="30"/>
      <c r="E44" s="30"/>
      <c r="F44" s="30"/>
      <c r="G44" s="30"/>
      <c r="H44" s="30"/>
    </row>
    <row r="45" spans="4:8" ht="15">
      <c r="D45" s="31"/>
      <c r="E45" s="5"/>
      <c r="F45" s="5"/>
      <c r="G45" s="5"/>
      <c r="H45" s="5"/>
    </row>
    <row r="46" spans="5:8" ht="15">
      <c r="E46" s="5"/>
      <c r="F46" s="5"/>
      <c r="G46" s="5"/>
      <c r="H46" s="5"/>
    </row>
  </sheetData>
  <mergeCells count="3">
    <mergeCell ref="C2:H2"/>
    <mergeCell ref="J6:L6"/>
    <mergeCell ref="C3:L3"/>
  </mergeCells>
  <printOptions horizontalCentered="1"/>
  <pageMargins left="0.25" right="0.25" top="1" bottom="1" header="0.5" footer="0.5"/>
  <pageSetup fitToHeight="1" fitToWidth="1" horizontalDpi="600" verticalDpi="600" orientation="landscape" scale="95" r:id="rId1"/>
  <headerFooter alignWithMargins="0">
    <oddFooter>&amp;L&amp;N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J15"/>
  <sheetViews>
    <sheetView workbookViewId="0" topLeftCell="A1">
      <selection activeCell="B13" sqref="B1:B13"/>
    </sheetView>
  </sheetViews>
  <sheetFormatPr defaultColWidth="9.00390625" defaultRowHeight="15"/>
  <cols>
    <col min="2" max="2" width="18.25390625" style="21" bestFit="1" customWidth="1"/>
    <col min="3" max="3" width="9.00390625" style="21" customWidth="1"/>
    <col min="4" max="4" width="9.50390625" style="0" customWidth="1"/>
  </cols>
  <sheetData>
    <row r="3" ht="15">
      <c r="B3" s="22"/>
    </row>
    <row r="8" spans="2:6" ht="16.5">
      <c r="B8" s="22"/>
      <c r="F8" s="24"/>
    </row>
    <row r="9" spans="6:10" ht="16.5">
      <c r="F9" s="1"/>
      <c r="G9" s="1"/>
      <c r="H9" s="1"/>
      <c r="I9" s="1"/>
      <c r="J9" s="1"/>
    </row>
    <row r="10" spans="6:10" ht="15">
      <c r="F10" s="29"/>
      <c r="G10" s="29"/>
      <c r="H10" s="29"/>
      <c r="I10" s="29"/>
      <c r="J10" s="29"/>
    </row>
    <row r="13" spans="4:8" ht="16.5">
      <c r="D13" s="33"/>
      <c r="E13" s="33"/>
      <c r="F13" s="33"/>
      <c r="G13" s="33"/>
      <c r="H13" s="25"/>
    </row>
    <row r="14" spans="4:8" ht="15">
      <c r="D14" s="31"/>
      <c r="E14" s="31"/>
      <c r="F14" s="31"/>
      <c r="G14" s="31"/>
      <c r="H14" s="31"/>
    </row>
    <row r="15" spans="4:8" ht="15">
      <c r="D15" s="5"/>
      <c r="E15" s="5"/>
      <c r="F15" s="5"/>
      <c r="G15" s="5"/>
      <c r="H15" s="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Barton</dc:creator>
  <cp:keywords/>
  <dc:description/>
  <cp:lastModifiedBy>James A. Bacon</cp:lastModifiedBy>
  <cp:lastPrinted>2004-01-26T20:04:43Z</cp:lastPrinted>
  <dcterms:created xsi:type="dcterms:W3CDTF">2004-01-08T13:35:13Z</dcterms:created>
  <dcterms:modified xsi:type="dcterms:W3CDTF">2004-04-04T18:21:38Z</dcterms:modified>
  <cp:category/>
  <cp:version/>
  <cp:contentType/>
  <cp:contentStatus/>
</cp:coreProperties>
</file>